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4755" activeTab="0"/>
  </bookViews>
  <sheets>
    <sheet name="KAR DAĞITIM TABLOSU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<sst xmlns="http://schemas.openxmlformats.org/spreadsheetml/2006/main" count="46" uniqueCount="45">
  <si>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NET KAR</t>
  </si>
  <si>
    <t>ÖDENMİŞ SERMAYE</t>
  </si>
  <si>
    <t>1.TERTİP YEDEK AKÇE ÜST SINIRI</t>
  </si>
  <si>
    <t>(Ödenmiş Sermayenin %20'si)</t>
  </si>
  <si>
    <t>AYRILABİLİR YEDEK AKÇE TUTARI</t>
  </si>
  <si>
    <t>Ayrılmış Olan 1.Tertip Yedek Akçe</t>
  </si>
  <si>
    <t>1.TERTİP YEDEK AKÇE</t>
  </si>
  <si>
    <t>2.TERTİP YEDEK AKÇE MATRAHI</t>
  </si>
  <si>
    <t>(Ödenmiş Sermayenin %5'i Kadar)</t>
  </si>
  <si>
    <t>BAKİYE DAĞITILABİLİR KAR</t>
  </si>
  <si>
    <t>(Bakiye Dağıtılabilir kar*100/110)</t>
  </si>
  <si>
    <t>1.Tertip Yedek Akçe</t>
  </si>
  <si>
    <t>(Brüt Karın %5'i veya Ayrılabilir yedek akçe tutarlarından küçük olanı)</t>
  </si>
  <si>
    <t>2.TEMETTÜ (Pay Sahiplerine Bakiye Dağıtılacak Kar Payı)</t>
  </si>
  <si>
    <t>1.TEMETTÜ (Pay Sahiplerine İlk Kar Payı)</t>
  </si>
  <si>
    <t>PAY ORANI</t>
  </si>
  <si>
    <t>PAY TUTARI</t>
  </si>
  <si>
    <t>PAY SAHİBİNİN ADI</t>
  </si>
  <si>
    <r>
      <t>540</t>
    </r>
    <r>
      <rPr>
        <b/>
        <sz val="10"/>
        <color indexed="58"/>
        <rFont val="Arial Tur"/>
        <family val="2"/>
      </rPr>
      <t xml:space="preserve"> YASAL YEDEKLER</t>
    </r>
  </si>
  <si>
    <r>
      <t>331</t>
    </r>
    <r>
      <rPr>
        <b/>
        <sz val="10"/>
        <color indexed="58"/>
        <rFont val="Arial Tur"/>
        <family val="2"/>
      </rPr>
      <t xml:space="preserve"> ORTAKLARA BORÇLAR</t>
    </r>
  </si>
  <si>
    <t>2.Tertip Yedek Akçe</t>
  </si>
  <si>
    <t>TOPLAM</t>
  </si>
  <si>
    <t>(2.Temettünün %10'u)</t>
  </si>
  <si>
    <t xml:space="preserve"> (Yevmiye Maddesi)</t>
  </si>
  <si>
    <t>K.K.E.G.</t>
  </si>
  <si>
    <t>KURUMLAR V.MATRAHI</t>
  </si>
  <si>
    <r>
      <t xml:space="preserve">KURUM STOPAJ MATRAHI </t>
    </r>
    <r>
      <rPr>
        <sz val="8"/>
        <color indexed="8"/>
        <rFont val="Arial Tur"/>
        <family val="2"/>
      </rPr>
      <t>(1.Temettüler + 2.Temettü)</t>
    </r>
  </si>
  <si>
    <t xml:space="preserve">Tarih : </t>
  </si>
  <si>
    <r>
      <t>590</t>
    </r>
    <r>
      <rPr>
        <b/>
        <sz val="10"/>
        <color indexed="17"/>
        <rFont val="Arial Tur"/>
        <family val="2"/>
      </rPr>
      <t xml:space="preserve"> DÖNEM KARI</t>
    </r>
  </si>
  <si>
    <r>
      <t xml:space="preserve">DAĞITILACAK NET KAR PAYI </t>
    </r>
    <r>
      <rPr>
        <sz val="8"/>
        <color indexed="8"/>
        <rFont val="Arial Tur"/>
        <family val="2"/>
      </rPr>
      <t>(1.Temettüler+2.Temettü-Kurum Stopaj Karşılığı)</t>
    </r>
  </si>
  <si>
    <t>Kurum Stopaj Karşılığı</t>
  </si>
  <si>
    <t>(Net Kar-(1.Tertip Yedek Akçe+1.Temettü)</t>
  </si>
  <si>
    <t>N O T L A R :</t>
  </si>
  <si>
    <t>A) Kurum Stopaj Muhtasar beyannamesinde 061 tür kodu ile beyan edilecek.</t>
  </si>
  <si>
    <t>B) Muhtasar beyanname Kar Paylarının ödenmesine karar verilen tarihi takip eden ayın</t>
  </si>
  <si>
    <t xml:space="preserve">    eden 20. Günü akşamına kadar verilerek aynı sürede ödenecektir.</t>
  </si>
  <si>
    <t>Faruk ÖZBEK</t>
  </si>
  <si>
    <t>Burhan ERAY</t>
  </si>
  <si>
    <t>VERGİ KESİNTİLERİ (Kurumlar Vergisi %20)</t>
  </si>
  <si>
    <t>Gelir Stopaj  %15</t>
  </si>
  <si>
    <t>2008 Yılı Karı</t>
  </si>
  <si>
    <t>XXX A.Ş.</t>
  </si>
  <si>
    <r>
      <t xml:space="preserve">BRÜT KAR (690 HS) </t>
    </r>
    <r>
      <rPr>
        <b/>
        <sz val="10"/>
        <color indexed="10"/>
        <rFont val="Arial Tur"/>
        <family val="2"/>
      </rPr>
      <t xml:space="preserve"> </t>
    </r>
  </si>
  <si>
    <r>
      <t xml:space="preserve">370 </t>
    </r>
    <r>
      <rPr>
        <b/>
        <sz val="10"/>
        <color indexed="58"/>
        <rFont val="Arial Tur"/>
        <family val="2"/>
      </rPr>
      <t>DÖNEM KARI VERGİ KARŞILIĞI veya 360</t>
    </r>
  </si>
  <si>
    <t>2012 YILI KAR DAĞITIM TABLOSU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</si>
</sst>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4">
    <font>
      <sz val="10"/>
      <name val="Arial Tur"/>
      <family val="0"/>
    </font>
    <font>
      <b/>
      <sz val="10"/>
      <name val="Arial Tur"/>
      <family val="2"/>
    </font>
    <font>
      <sz val="10"/>
      <color indexed="12"/>
      <name val="Arial Tur"/>
      <family val="2"/>
    </font>
    <font>
      <sz val="8"/>
      <name val="Arial Tur"/>
      <family val="2"/>
    </font>
    <font>
      <sz val="8"/>
      <color indexed="10"/>
      <name val="Arial Tur"/>
      <family val="2"/>
    </font>
    <font>
      <b/>
      <sz val="10"/>
      <color indexed="17"/>
      <name val="Arial Tur"/>
      <family val="2"/>
    </font>
    <font>
      <b/>
      <sz val="10"/>
      <color indexed="58"/>
      <name val="Arial Tur"/>
      <family val="2"/>
    </font>
    <font>
      <b/>
      <sz val="10"/>
      <color indexed="10"/>
      <name val="Arial Tur"/>
      <family val="2"/>
    </font>
    <font>
      <b/>
      <i/>
      <sz val="8"/>
      <color indexed="12"/>
      <name val="Arial Tur"/>
      <family val="2"/>
    </font>
    <font>
      <b/>
      <sz val="10"/>
      <color indexed="16"/>
      <name val="Arial Tur"/>
      <family val="2"/>
    </font>
    <font>
      <i/>
      <sz val="9"/>
      <name val="Arial Tur"/>
      <family val="2"/>
    </font>
    <font>
      <sz val="10"/>
      <color indexed="58"/>
      <name val="Arial Tur"/>
      <family val="2"/>
    </font>
    <font>
      <b/>
      <i/>
      <sz val="10"/>
      <color indexed="58"/>
      <name val="Arial Tur"/>
      <family val="2"/>
    </font>
    <font>
      <sz val="8"/>
      <color indexed="8"/>
      <name val="Arial Tur"/>
      <family val="2"/>
    </font>
    <font>
      <b/>
      <sz val="10"/>
      <color indexed="48"/>
      <name val="Arial Tur"/>
      <family val="0"/>
    </font>
    <font>
      <b/>
      <sz val="10"/>
      <color indexed="12"/>
      <name val="Arial Tur"/>
      <family val="0"/>
    </font>
    <font>
      <sz val="10"/>
      <color indexed="48"/>
      <name val="Arial Tur"/>
      <family val="2"/>
    </font>
    <font>
      <sz val="9"/>
      <color indexed="48"/>
      <name val="Arial Tur"/>
      <family val="2"/>
    </font>
    <font>
      <i/>
      <sz val="9"/>
      <color indexed="48"/>
      <name val="Arial Tur"/>
      <family val="2"/>
    </font>
    <font>
      <b/>
      <i/>
      <sz val="10"/>
      <color indexed="4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" fontId="14" fillId="0" borderId="10" xfId="0" applyNumberFormat="1" applyFont="1" applyBorder="1" applyAlignment="1" applyProtection="1">
      <alignment/>
      <protection locked="0"/>
    </xf>
    <xf numFmtId="4" fontId="15" fillId="33" borderId="1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/>
      <protection/>
    </xf>
    <xf numFmtId="4" fontId="14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" fontId="14" fillId="33" borderId="0" xfId="0" applyNumberFormat="1" applyFont="1" applyFill="1" applyAlignment="1" applyProtection="1">
      <alignment/>
      <protection/>
    </xf>
    <xf numFmtId="4" fontId="14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1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14" fillId="33" borderId="12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4" fillId="0" borderId="11" xfId="0" applyNumberFormat="1" applyFont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10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" fontId="14" fillId="0" borderId="0" xfId="0" applyNumberFormat="1" applyFont="1" applyAlignment="1" applyProtection="1">
      <alignment/>
      <protection/>
    </xf>
    <xf numFmtId="4" fontId="16" fillId="0" borderId="0" xfId="0" applyNumberFormat="1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 horizontal="right"/>
      <protection/>
    </xf>
    <xf numFmtId="4" fontId="18" fillId="33" borderId="0" xfId="0" applyNumberFormat="1" applyFont="1" applyFill="1" applyAlignment="1" applyProtection="1">
      <alignment/>
      <protection/>
    </xf>
    <xf numFmtId="4" fontId="19" fillId="33" borderId="0" xfId="0" applyNumberFormat="1" applyFont="1" applyFill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2"/>
  <sheetViews>
    <sheetView showGridLines="0" tabSelected="1" zoomScalePageLayoutView="0" workbookViewId="0" topLeftCell="A1">
      <selection activeCell="C8" sqref="C8"/>
    </sheetView>
  </sheetViews>
  <sheetFormatPr defaultColWidth="9.00390625" defaultRowHeight="12.75"/>
  <cols>
    <col min="1" max="1" width="13.125" style="3" customWidth="1"/>
    <col min="2" max="2" width="10.625" style="3" customWidth="1"/>
    <col min="3" max="3" width="27.125" style="3" customWidth="1"/>
    <col min="4" max="4" width="16.625" style="3" customWidth="1"/>
    <col min="5" max="5" width="18.375" style="3" customWidth="1"/>
    <col min="6" max="6" width="1.875" style="3" customWidth="1"/>
    <col min="7" max="7" width="19.75390625" style="3" customWidth="1"/>
    <col min="8" max="16384" width="9.125" style="3" customWidth="1"/>
  </cols>
  <sheetData>
    <row r="1" spans="2:5" ht="15" customHeight="1">
      <c r="B1" s="38" t="s">
        <v>41</v>
      </c>
      <c r="C1" s="38"/>
      <c r="D1" s="38"/>
      <c r="E1" s="38"/>
    </row>
    <row r="2" spans="2:5" ht="6.75" customHeight="1">
      <c r="B2" s="4"/>
      <c r="C2" s="4"/>
      <c r="D2" s="4"/>
      <c r="E2" s="4"/>
    </row>
    <row r="3" spans="2:5" ht="12.75" customHeight="1">
      <c r="B3" s="38" t="s">
        <v>44</v>
      </c>
      <c r="C3" s="38"/>
      <c r="D3" s="38"/>
      <c r="E3" s="38"/>
    </row>
    <row r="4" ht="11.25" customHeight="1"/>
    <row r="5" spans="2:5" ht="17.25" customHeight="1">
      <c r="B5" s="5" t="s">
        <v>42</v>
      </c>
      <c r="C5" s="5"/>
      <c r="E5" s="1">
        <v>10000</v>
      </c>
    </row>
    <row r="6" spans="2:5" ht="12.75" customHeight="1">
      <c r="B6" s="5" t="s">
        <v>24</v>
      </c>
      <c r="C6" s="5"/>
      <c r="E6" s="1">
        <v>1000</v>
      </c>
    </row>
    <row r="7" spans="2:5" ht="12.75" customHeight="1">
      <c r="B7" s="5"/>
      <c r="C7" s="5"/>
      <c r="E7" s="6"/>
    </row>
    <row r="8" spans="2:5" ht="12.75" customHeight="1">
      <c r="B8" s="5"/>
      <c r="C8" s="5"/>
      <c r="E8" s="6"/>
    </row>
    <row r="9" spans="2:5" ht="12.75" customHeight="1">
      <c r="B9" s="7"/>
      <c r="C9" s="5" t="s">
        <v>25</v>
      </c>
      <c r="E9" s="2">
        <f>SUM(E5:E8)</f>
        <v>11000</v>
      </c>
    </row>
    <row r="10" spans="2:3" ht="12.75" customHeight="1">
      <c r="B10" s="7"/>
      <c r="C10" s="5"/>
    </row>
    <row r="11" spans="2:5" ht="16.5" customHeight="1">
      <c r="B11" s="8" t="s">
        <v>38</v>
      </c>
      <c r="E11" s="9">
        <f>E9*20%</f>
        <v>2200</v>
      </c>
    </row>
    <row r="12" spans="2:5" ht="6.75" customHeight="1">
      <c r="B12" s="8"/>
      <c r="E12" s="10"/>
    </row>
    <row r="13" spans="2:5" ht="12.75">
      <c r="B13" s="5" t="s">
        <v>0</v>
      </c>
      <c r="E13" s="9">
        <f>(E5+E7)-E11</f>
        <v>7800</v>
      </c>
    </row>
    <row r="14" ht="7.5" customHeight="1">
      <c r="E14" s="10"/>
    </row>
    <row r="15" spans="2:5" ht="12.75">
      <c r="B15" s="11" t="s">
        <v>1</v>
      </c>
      <c r="C15" s="12"/>
      <c r="D15" s="1">
        <v>50000</v>
      </c>
      <c r="E15" s="10"/>
    </row>
    <row r="16" spans="2:5" ht="12.75">
      <c r="B16" s="12" t="s">
        <v>2</v>
      </c>
      <c r="C16" s="12"/>
      <c r="D16" s="13">
        <f>D15*20/100</f>
        <v>10000</v>
      </c>
      <c r="E16" s="10"/>
    </row>
    <row r="17" spans="2:5" ht="12.75">
      <c r="B17" s="14" t="s">
        <v>3</v>
      </c>
      <c r="C17" s="15"/>
      <c r="D17" s="6"/>
      <c r="E17" s="10"/>
    </row>
    <row r="18" spans="2:5" ht="12.75">
      <c r="B18" s="12" t="s">
        <v>5</v>
      </c>
      <c r="C18" s="12"/>
      <c r="D18" s="1">
        <v>7000</v>
      </c>
      <c r="E18" s="10"/>
    </row>
    <row r="19" spans="2:5" ht="4.5" customHeight="1">
      <c r="B19" s="12"/>
      <c r="C19" s="12"/>
      <c r="D19" s="6"/>
      <c r="E19" s="10"/>
    </row>
    <row r="20" spans="2:5" ht="12.75">
      <c r="B20" s="12" t="s">
        <v>4</v>
      </c>
      <c r="C20" s="12"/>
      <c r="D20" s="13">
        <f>D16-D18</f>
        <v>3000</v>
      </c>
      <c r="E20" s="10"/>
    </row>
    <row r="21" ht="9" customHeight="1">
      <c r="E21" s="10"/>
    </row>
    <row r="22" spans="2:5" ht="12.75">
      <c r="B22" s="3" t="s">
        <v>6</v>
      </c>
      <c r="E22" s="16">
        <f>E5*5%</f>
        <v>500</v>
      </c>
    </row>
    <row r="23" spans="2:5" ht="12.75">
      <c r="B23" s="17" t="s">
        <v>12</v>
      </c>
      <c r="C23" s="18"/>
      <c r="E23" s="19"/>
    </row>
    <row r="24" ht="7.5" customHeight="1">
      <c r="E24" s="10"/>
    </row>
    <row r="25" spans="2:5" ht="12.75">
      <c r="B25" s="3" t="s">
        <v>14</v>
      </c>
      <c r="E25" s="9">
        <f>SUM(D26:D26)</f>
        <v>2500</v>
      </c>
    </row>
    <row r="26" spans="2:5" ht="12.75">
      <c r="B26" s="17" t="s">
        <v>8</v>
      </c>
      <c r="C26" s="18"/>
      <c r="D26" s="9">
        <f>D15*5%</f>
        <v>2500</v>
      </c>
      <c r="E26" s="10"/>
    </row>
    <row r="27" spans="3:5" ht="6.75" customHeight="1">
      <c r="C27" s="18"/>
      <c r="E27" s="10"/>
    </row>
    <row r="28" spans="2:5" ht="12.75">
      <c r="B28" s="3" t="s">
        <v>9</v>
      </c>
      <c r="C28" s="18"/>
      <c r="E28" s="9">
        <f>E13-E22-E25</f>
        <v>4800</v>
      </c>
    </row>
    <row r="29" spans="2:5" ht="12.75">
      <c r="B29" s="17" t="s">
        <v>31</v>
      </c>
      <c r="C29" s="18"/>
      <c r="E29" s="10"/>
    </row>
    <row r="30" ht="9" customHeight="1">
      <c r="E30" s="10"/>
    </row>
    <row r="31" spans="2:5" ht="12.75">
      <c r="B31" s="3" t="s">
        <v>13</v>
      </c>
      <c r="E31" s="9">
        <f>E28*100/110</f>
        <v>4363.636363636364</v>
      </c>
    </row>
    <row r="32" spans="2:7" ht="12.75">
      <c r="B32" s="17" t="s">
        <v>10</v>
      </c>
      <c r="E32" s="10"/>
      <c r="G32" s="17"/>
    </row>
    <row r="33" spans="2:5" ht="9" customHeight="1">
      <c r="B33" s="17"/>
      <c r="E33" s="10"/>
    </row>
    <row r="34" spans="2:5" ht="12.75">
      <c r="B34" s="3" t="s">
        <v>7</v>
      </c>
      <c r="E34" s="9">
        <f>E28-E31</f>
        <v>436.36363636363603</v>
      </c>
    </row>
    <row r="35" spans="2:5" ht="12.75">
      <c r="B35" s="17" t="s">
        <v>22</v>
      </c>
      <c r="E35" s="10"/>
    </row>
    <row r="36" spans="2:5" ht="6.75" customHeight="1">
      <c r="B36" s="17"/>
      <c r="E36" s="10"/>
    </row>
    <row r="37" spans="2:5" ht="12.75">
      <c r="B37" s="17" t="s">
        <v>26</v>
      </c>
      <c r="E37" s="9">
        <f>SUM(E31+E25)</f>
        <v>6863.636363636364</v>
      </c>
    </row>
    <row r="38" spans="2:5" ht="16.5" customHeight="1">
      <c r="B38" s="17"/>
      <c r="C38" s="3" t="s">
        <v>39</v>
      </c>
      <c r="E38" s="9">
        <f>E37*15%</f>
        <v>1029.5454545454545</v>
      </c>
    </row>
    <row r="39" spans="2:5" ht="7.5" customHeight="1">
      <c r="B39" s="17"/>
      <c r="E39" s="10"/>
    </row>
    <row r="40" spans="2:5" ht="12.75">
      <c r="B40" s="17" t="s">
        <v>29</v>
      </c>
      <c r="E40" s="9">
        <f>E37-E38</f>
        <v>5834.09090909091</v>
      </c>
    </row>
    <row r="41" spans="2:5" ht="12.75">
      <c r="B41" s="17"/>
      <c r="E41" s="20"/>
    </row>
    <row r="42" spans="2:5" ht="12.75">
      <c r="B42" s="12"/>
      <c r="C42" s="12"/>
      <c r="D42" s="12"/>
      <c r="E42" s="21"/>
    </row>
    <row r="43" spans="3:5" ht="12.75">
      <c r="C43" s="3" t="s">
        <v>27</v>
      </c>
      <c r="D43" s="3" t="s">
        <v>23</v>
      </c>
      <c r="E43" s="20"/>
    </row>
    <row r="44" ht="5.25" customHeight="1">
      <c r="E44" s="20"/>
    </row>
    <row r="45" spans="2:5" ht="12.75">
      <c r="B45" s="22" t="s">
        <v>28</v>
      </c>
      <c r="C45" s="5"/>
      <c r="D45" s="37">
        <f>E13</f>
        <v>7800</v>
      </c>
      <c r="E45" s="20"/>
    </row>
    <row r="46" spans="2:5" ht="12.75">
      <c r="B46" s="3" t="s">
        <v>40</v>
      </c>
      <c r="D46" s="23"/>
      <c r="E46" s="20"/>
    </row>
    <row r="47" spans="3:5" ht="12.75">
      <c r="C47" s="22" t="s">
        <v>18</v>
      </c>
      <c r="D47" s="24"/>
      <c r="E47" s="30">
        <f>E22+E34</f>
        <v>936.363636363636</v>
      </c>
    </row>
    <row r="48" spans="3:5" ht="12.75">
      <c r="C48" s="26" t="s">
        <v>11</v>
      </c>
      <c r="D48" s="31">
        <f>+E22</f>
        <v>500</v>
      </c>
      <c r="E48" s="25"/>
    </row>
    <row r="49" spans="3:5" ht="12.75">
      <c r="C49" s="26" t="s">
        <v>20</v>
      </c>
      <c r="D49" s="31">
        <f>+E34</f>
        <v>436.36363636363603</v>
      </c>
      <c r="E49" s="25"/>
    </row>
    <row r="50" spans="3:5" ht="5.25" customHeight="1">
      <c r="C50" s="24"/>
      <c r="D50" s="24"/>
      <c r="E50" s="25"/>
    </row>
    <row r="51" spans="3:5" ht="12.75">
      <c r="C51" s="22" t="s">
        <v>19</v>
      </c>
      <c r="D51" s="24"/>
      <c r="E51" s="30">
        <f>E40</f>
        <v>5834.09090909091</v>
      </c>
    </row>
    <row r="52" spans="3:5" ht="12" customHeight="1">
      <c r="C52" s="27" t="s">
        <v>17</v>
      </c>
      <c r="D52" s="27" t="s">
        <v>15</v>
      </c>
      <c r="E52" s="27" t="s">
        <v>16</v>
      </c>
    </row>
    <row r="53" spans="3:5" ht="12" customHeight="1">
      <c r="C53" s="33" t="s">
        <v>36</v>
      </c>
      <c r="D53" s="34">
        <v>50</v>
      </c>
      <c r="E53" s="32">
        <f>E51/D55*D53</f>
        <v>2917.045454545455</v>
      </c>
    </row>
    <row r="54" spans="3:5" ht="12" customHeight="1">
      <c r="C54" s="33" t="s">
        <v>37</v>
      </c>
      <c r="D54" s="34">
        <v>50</v>
      </c>
      <c r="E54" s="32">
        <f>E51/D55*D54</f>
        <v>2917.045454545455</v>
      </c>
    </row>
    <row r="55" spans="3:5" ht="12" customHeight="1">
      <c r="C55" s="28" t="s">
        <v>21</v>
      </c>
      <c r="D55" s="35">
        <f>SUM(D53:D54)</f>
        <v>100</v>
      </c>
      <c r="E55" s="35">
        <f>SUM(E53:E54)</f>
        <v>5834.09090909091</v>
      </c>
    </row>
    <row r="56" spans="3:5" ht="12.75">
      <c r="C56" s="22" t="s">
        <v>43</v>
      </c>
      <c r="D56" s="25"/>
      <c r="E56" s="30">
        <f>SUM(D57:D57)</f>
        <v>1029.5454545454545</v>
      </c>
    </row>
    <row r="57" spans="3:5" ht="12.75">
      <c r="C57" s="26" t="s">
        <v>30</v>
      </c>
      <c r="D57" s="31">
        <f>+E38</f>
        <v>1029.5454545454545</v>
      </c>
      <c r="E57" s="30"/>
    </row>
    <row r="58" spans="3:5" ht="12.75">
      <c r="C58" s="29" t="s">
        <v>21</v>
      </c>
      <c r="D58" s="36">
        <f>SUM(D45)</f>
        <v>7800</v>
      </c>
      <c r="E58" s="36">
        <f>SUM(E47+E51+E56)</f>
        <v>7800</v>
      </c>
    </row>
    <row r="59" ht="12.75">
      <c r="B59" s="3" t="s">
        <v>32</v>
      </c>
    </row>
    <row r="60" ht="12.75">
      <c r="B60" s="3" t="s">
        <v>33</v>
      </c>
    </row>
    <row r="61" ht="12.75">
      <c r="B61" s="3" t="s">
        <v>34</v>
      </c>
    </row>
    <row r="62" ht="12.75">
      <c r="B62" s="3" t="s">
        <v>35</v>
      </c>
    </row>
    <row r="68" ht="21.75" customHeight="1"/>
  </sheetData>
  <sheetProtection password="CC41" sheet="1" objects="1" scenarios="1"/>
  <mergeCells count="2">
    <mergeCell ref="B3:E3"/>
    <mergeCell ref="B1:E1"/>
  </mergeCells>
  <printOptions/>
  <pageMargins left="0.38" right="0.32" top="0.33" bottom="0.63" header="0.17" footer="0.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Burhan Eray</cp:lastModifiedBy>
  <cp:lastPrinted>2005-04-20T07:19:34Z</cp:lastPrinted>
  <dcterms:created xsi:type="dcterms:W3CDTF">1999-12-23T16:14:28Z</dcterms:created>
  <dcterms:modified xsi:type="dcterms:W3CDTF">2013-04-02T20:31:51Z</dcterms:modified>
  <cp:category/>
  <cp:version/>
  <cp:contentType/>
  <cp:contentStatus/>
</cp:coreProperties>
</file>