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rive'ım\Burhan Eray Ofis\BÜRO ÖZEL\OFİS YÖNETİMİ\SİTE Güncelleme\site dosyalar\"/>
    </mc:Choice>
  </mc:AlternateContent>
  <bookViews>
    <workbookView xWindow="360" yWindow="10" windowWidth="9720" windowHeight="6540" tabRatio="676"/>
  </bookViews>
  <sheets>
    <sheet name="BURHANERAY" sheetId="8" r:id="rId1"/>
  </sheets>
  <definedNames>
    <definedName name="_xlnm.Print_Area" localSheetId="0">BURHANERAY!$B$2:$G$23</definedName>
  </definedNames>
  <calcPr calcId="162913"/>
</workbook>
</file>

<file path=xl/calcChain.xml><?xml version="1.0" encoding="utf-8"?>
<calcChain xmlns="http://schemas.openxmlformats.org/spreadsheetml/2006/main">
  <c r="K9" i="8" l="1"/>
  <c r="L9" i="8" s="1"/>
  <c r="F7" i="8"/>
  <c r="F15" i="8"/>
  <c r="K18" i="8"/>
  <c r="K16" i="8"/>
  <c r="L16" i="8" s="1"/>
  <c r="M16" i="8" s="1"/>
  <c r="D16" i="8" s="1"/>
  <c r="G16" i="8" s="1"/>
  <c r="K15" i="8"/>
  <c r="K14" i="8"/>
  <c r="L14" i="8" s="1"/>
  <c r="M14" i="8" s="1"/>
  <c r="D14" i="8" s="1"/>
  <c r="G14" i="8" s="1"/>
  <c r="K13" i="8"/>
  <c r="L13" i="8" s="1"/>
  <c r="M13" i="8" s="1"/>
  <c r="K10" i="8"/>
  <c r="L10" i="8" s="1"/>
  <c r="M10" i="8" s="1"/>
  <c r="K11" i="8"/>
  <c r="F16" i="8"/>
  <c r="F10" i="8"/>
  <c r="F11" i="8"/>
  <c r="F14" i="8"/>
  <c r="F9" i="8"/>
  <c r="F13" i="8"/>
  <c r="L15" i="8"/>
  <c r="M15" i="8" s="1"/>
  <c r="D7" i="8"/>
  <c r="G7" i="8" s="1"/>
  <c r="D13" i="8" l="1"/>
  <c r="G13" i="8" s="1"/>
  <c r="L18" i="8"/>
  <c r="M18" i="8" s="1"/>
  <c r="L11" i="8"/>
  <c r="M11" i="8" s="1"/>
  <c r="D11" i="8" s="1"/>
  <c r="G11" i="8" s="1"/>
  <c r="D15" i="8"/>
  <c r="G15" i="8" s="1"/>
  <c r="K19" i="8"/>
  <c r="M9" i="8"/>
  <c r="L19" i="8" l="1"/>
  <c r="D10" i="8"/>
  <c r="G10" i="8" s="1"/>
  <c r="D9" i="8"/>
  <c r="G9" i="8" s="1"/>
  <c r="H18" i="8" s="1"/>
  <c r="M19" i="8"/>
</calcChain>
</file>

<file path=xl/sharedStrings.xml><?xml version="1.0" encoding="utf-8"?>
<sst xmlns="http://schemas.openxmlformats.org/spreadsheetml/2006/main" count="16" uniqueCount="9">
  <si>
    <t>GÜN</t>
  </si>
  <si>
    <t>POLİÇE NO</t>
  </si>
  <si>
    <t>POLİÇE TÜRÜ</t>
  </si>
  <si>
    <t>Gider Hesabı</t>
  </si>
  <si>
    <t>POLİÇE TARİHİ</t>
  </si>
  <si>
    <t>SİGORTA ACENTASI</t>
  </si>
  <si>
    <t>POLİÇE TUTARI (GÜN/YIL)</t>
  </si>
  <si>
    <t>760 / 770</t>
  </si>
  <si>
    <t>329.01.001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</si>
</sst>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_ ;[Red]\-#,##0\ "/>
    <numFmt numFmtId="173" formatCode="#,##0.00_ ;[Red]\-#,##0.00\ "/>
    <numFmt numFmtId="179" formatCode="dd/mm/yyyy;@"/>
    <numFmt numFmtId="180" formatCode="[$-41F]mmmm\ yy;@"/>
  </numFmts>
  <fonts count="3" x14ac:knownFonts="1">
    <font>
      <sz val="10"/>
      <name val="Arial"/>
      <charset val="16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172" fontId="1" fillId="3" borderId="1" xfId="0" applyNumberFormat="1" applyFon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vertical="center"/>
      <protection hidden="1"/>
    </xf>
    <xf numFmtId="173" fontId="1" fillId="3" borderId="1" xfId="0" applyNumberFormat="1" applyFont="1" applyFill="1" applyBorder="1" applyAlignment="1" applyProtection="1">
      <alignment vertical="center"/>
      <protection hidden="1"/>
    </xf>
    <xf numFmtId="172" fontId="2" fillId="4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172" fontId="1" fillId="4" borderId="0" xfId="0" applyNumberFormat="1" applyFont="1" applyFill="1" applyBorder="1" applyAlignment="1" applyProtection="1">
      <alignment horizontal="center" vertical="center"/>
      <protection hidden="1"/>
    </xf>
    <xf numFmtId="4" fontId="1" fillId="4" borderId="0" xfId="0" applyNumberFormat="1" applyFont="1" applyFill="1" applyBorder="1" applyAlignment="1" applyProtection="1">
      <alignment vertical="center"/>
      <protection hidden="1"/>
    </xf>
    <xf numFmtId="173" fontId="1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72" fontId="1" fillId="5" borderId="1" xfId="0" applyNumberFormat="1" applyFont="1" applyFill="1" applyBorder="1" applyAlignment="1" applyProtection="1">
      <alignment horizontal="center" vertical="center"/>
      <protection hidden="1"/>
    </xf>
    <xf numFmtId="173" fontId="1" fillId="5" borderId="1" xfId="0" applyNumberFormat="1" applyFont="1" applyFill="1" applyBorder="1" applyAlignment="1" applyProtection="1">
      <alignment vertical="center"/>
      <protection hidden="1"/>
    </xf>
    <xf numFmtId="179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79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172" fontId="1" fillId="6" borderId="1" xfId="0" applyNumberFormat="1" applyFont="1" applyFill="1" applyBorder="1" applyAlignment="1" applyProtection="1">
      <alignment horizontal="center" vertical="center"/>
      <protection hidden="1"/>
    </xf>
    <xf numFmtId="4" fontId="1" fillId="6" borderId="1" xfId="0" applyNumberFormat="1" applyFont="1" applyFill="1" applyBorder="1" applyAlignment="1" applyProtection="1">
      <alignment vertical="center"/>
      <protection hidden="1"/>
    </xf>
    <xf numFmtId="173" fontId="1" fillId="6" borderId="1" xfId="0" applyNumberFormat="1" applyFont="1" applyFill="1" applyBorder="1" applyAlignment="1" applyProtection="1">
      <alignment vertical="center"/>
      <protection hidden="1"/>
    </xf>
    <xf numFmtId="179" fontId="1" fillId="2" borderId="1" xfId="0" applyNumberFormat="1" applyFont="1" applyFill="1" applyBorder="1" applyAlignment="1" applyProtection="1">
      <alignment horizontal="center" vertical="center"/>
      <protection hidden="1"/>
    </xf>
    <xf numFmtId="173" fontId="1" fillId="7" borderId="1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locked="0"/>
    </xf>
    <xf numFmtId="172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172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72" fontId="1" fillId="2" borderId="0" xfId="0" applyNumberFormat="1" applyFont="1" applyFill="1" applyBorder="1" applyAlignment="1" applyProtection="1">
      <alignment horizontal="center" vertical="center"/>
      <protection locked="0"/>
    </xf>
    <xf numFmtId="173" fontId="1" fillId="2" borderId="0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79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9" fontId="1" fillId="4" borderId="0" xfId="0" applyNumberFormat="1" applyFont="1" applyFill="1" applyBorder="1" applyAlignment="1" applyProtection="1">
      <alignment horizontal="center" vertical="center"/>
      <protection locked="0"/>
    </xf>
    <xf numFmtId="172" fontId="1" fillId="4" borderId="0" xfId="0" applyNumberFormat="1" applyFont="1" applyFill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vertical="center"/>
      <protection locked="0"/>
    </xf>
    <xf numFmtId="173" fontId="1" fillId="4" borderId="0" xfId="0" applyNumberFormat="1" applyFont="1" applyFill="1" applyBorder="1" applyAlignment="1" applyProtection="1">
      <alignment vertical="center"/>
      <protection locked="0"/>
    </xf>
    <xf numFmtId="172" fontId="1" fillId="4" borderId="0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80" fontId="1" fillId="5" borderId="1" xfId="0" applyNumberFormat="1" applyFont="1" applyFill="1" applyBorder="1" applyAlignment="1" applyProtection="1">
      <alignment horizontal="left" vertical="center"/>
      <protection locked="0"/>
    </xf>
    <xf numFmtId="180" fontId="1" fillId="4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80" fontId="1" fillId="6" borderId="1" xfId="0" applyNumberFormat="1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right"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173" fontId="1" fillId="2" borderId="0" xfId="0" applyNumberFormat="1" applyFont="1" applyFill="1" applyBorder="1" applyProtection="1">
      <protection locked="0"/>
    </xf>
    <xf numFmtId="172" fontId="1" fillId="2" borderId="0" xfId="0" applyNumberFormat="1" applyFont="1" applyFill="1" applyAlignment="1" applyProtection="1">
      <alignment horizontal="center" vertical="center"/>
      <protection locked="0"/>
    </xf>
    <xf numFmtId="173" fontId="1" fillId="2" borderId="0" xfId="0" applyNumberFormat="1" applyFont="1" applyFill="1" applyProtection="1">
      <protection locked="0"/>
    </xf>
    <xf numFmtId="179" fontId="1" fillId="2" borderId="0" xfId="0" applyNumberFormat="1" applyFont="1" applyFill="1" applyProtection="1">
      <protection hidden="1"/>
    </xf>
    <xf numFmtId="0" fontId="1" fillId="8" borderId="1" xfId="0" applyFont="1" applyFill="1" applyBorder="1" applyAlignment="1" applyProtection="1">
      <alignment horizontal="left" vertical="center"/>
      <protection locked="0"/>
    </xf>
    <xf numFmtId="173" fontId="2" fillId="9" borderId="2" xfId="0" applyNumberFormat="1" applyFont="1" applyFill="1" applyBorder="1" applyAlignment="1" applyProtection="1">
      <alignment horizontal="right" vertical="center"/>
      <protection locked="0"/>
    </xf>
    <xf numFmtId="173" fontId="2" fillId="9" borderId="3" xfId="0" applyNumberFormat="1" applyFont="1" applyFill="1" applyBorder="1" applyAlignment="1" applyProtection="1">
      <alignment horizontal="right" vertical="center"/>
      <protection locked="0"/>
    </xf>
    <xf numFmtId="173" fontId="2" fillId="9" borderId="4" xfId="0" applyNumberFormat="1" applyFont="1" applyFill="1" applyBorder="1" applyAlignment="1" applyProtection="1">
      <alignment horizontal="right" vertical="center"/>
      <protection locked="0"/>
    </xf>
    <xf numFmtId="172" fontId="1" fillId="7" borderId="1" xfId="0" applyNumberFormat="1" applyFont="1" applyFill="1" applyBorder="1" applyAlignment="1" applyProtection="1">
      <alignment horizontal="center" vertical="center"/>
      <protection locked="0"/>
    </xf>
    <xf numFmtId="179" fontId="2" fillId="9" borderId="2" xfId="0" applyNumberFormat="1" applyFont="1" applyFill="1" applyBorder="1" applyAlignment="1" applyProtection="1">
      <alignment horizontal="right" vertical="center"/>
      <protection locked="0"/>
    </xf>
    <xf numFmtId="179" fontId="2" fillId="9" borderId="3" xfId="0" applyNumberFormat="1" applyFont="1" applyFill="1" applyBorder="1" applyAlignment="1" applyProtection="1">
      <alignment horizontal="right" vertical="center"/>
      <protection locked="0"/>
    </xf>
    <xf numFmtId="179" fontId="2" fillId="9" borderId="4" xfId="0" applyNumberFormat="1" applyFont="1" applyFill="1" applyBorder="1" applyAlignment="1" applyProtection="1">
      <alignment horizontal="right" vertical="center"/>
      <protection locked="0"/>
    </xf>
    <xf numFmtId="2" fontId="1" fillId="9" borderId="3" xfId="0" applyNumberFormat="1" applyFont="1" applyFill="1" applyBorder="1" applyAlignment="1" applyProtection="1">
      <alignment horizontal="center" vertical="center"/>
      <protection locked="0"/>
    </xf>
    <xf numFmtId="2" fontId="1" fillId="9" borderId="4" xfId="0" applyNumberFormat="1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indexed="43"/>
  </sheetPr>
  <dimension ref="A2:X21"/>
  <sheetViews>
    <sheetView tabSelected="1" workbookViewId="0">
      <selection activeCell="E4" sqref="E4:G4"/>
    </sheetView>
  </sheetViews>
  <sheetFormatPr defaultColWidth="9.08984375" defaultRowHeight="15.5" x14ac:dyDescent="0.35"/>
  <cols>
    <col min="1" max="1" width="9.08984375" style="24"/>
    <col min="2" max="2" width="12" style="24" customWidth="1"/>
    <col min="3" max="3" width="23" style="24" customWidth="1"/>
    <col min="4" max="4" width="5.6328125" style="49" bestFit="1" customWidth="1"/>
    <col min="5" max="5" width="7.08984375" style="49" customWidth="1"/>
    <col min="6" max="6" width="7.81640625" style="50" bestFit="1" customWidth="1"/>
    <col min="7" max="7" width="21.6328125" style="50" customWidth="1"/>
    <col min="8" max="8" width="21.6328125" style="25" customWidth="1"/>
    <col min="9" max="9" width="13.90625" style="25" customWidth="1"/>
    <col min="10" max="10" width="15.90625" style="6" hidden="1" customWidth="1"/>
    <col min="11" max="11" width="11.90625" style="6" hidden="1" customWidth="1"/>
    <col min="12" max="12" width="7.6328125" style="6" hidden="1" customWidth="1"/>
    <col min="13" max="13" width="8.453125" style="6" hidden="1" customWidth="1"/>
    <col min="14" max="14" width="12.453125" style="6" customWidth="1"/>
    <col min="15" max="16" width="9.08984375" style="6" customWidth="1"/>
    <col min="17" max="24" width="9.08984375" style="6"/>
    <col min="25" max="16384" width="9.08984375" style="24"/>
  </cols>
  <sheetData>
    <row r="2" spans="1:24" ht="24" customHeight="1" x14ac:dyDescent="0.35">
      <c r="B2" s="52" t="s">
        <v>2</v>
      </c>
      <c r="C2" s="52"/>
      <c r="D2" s="52"/>
      <c r="E2" s="60"/>
      <c r="F2" s="60"/>
      <c r="G2" s="61"/>
    </row>
    <row r="3" spans="1:24" ht="24" customHeight="1" x14ac:dyDescent="0.35">
      <c r="B3" s="52" t="s">
        <v>1</v>
      </c>
      <c r="C3" s="52"/>
      <c r="D3" s="52"/>
      <c r="E3" s="60"/>
      <c r="F3" s="60"/>
      <c r="G3" s="61"/>
    </row>
    <row r="4" spans="1:24" ht="24" customHeight="1" x14ac:dyDescent="0.35">
      <c r="B4" s="62" t="s">
        <v>4</v>
      </c>
      <c r="C4" s="63"/>
      <c r="D4" s="64"/>
      <c r="E4" s="57">
        <v>43472</v>
      </c>
      <c r="F4" s="58"/>
      <c r="G4" s="59"/>
      <c r="N4" s="51"/>
    </row>
    <row r="5" spans="1:24" s="26" customFormat="1" ht="24" customHeight="1" x14ac:dyDescent="0.25">
      <c r="B5" s="52" t="s">
        <v>6</v>
      </c>
      <c r="C5" s="52"/>
      <c r="D5" s="52"/>
      <c r="E5" s="53">
        <v>3650</v>
      </c>
      <c r="F5" s="54"/>
      <c r="G5" s="55"/>
      <c r="H5" s="27"/>
      <c r="I5" s="2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6" customFormat="1" x14ac:dyDescent="0.25">
      <c r="B6" s="28"/>
      <c r="C6" s="28"/>
      <c r="D6" s="29"/>
      <c r="E6" s="29"/>
      <c r="F6" s="30"/>
      <c r="G6" s="30"/>
      <c r="H6" s="27"/>
      <c r="I6" s="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6" customFormat="1" ht="20.149999999999999" customHeight="1" x14ac:dyDescent="0.35">
      <c r="B7" s="31" t="s">
        <v>7</v>
      </c>
      <c r="C7" s="32" t="s">
        <v>3</v>
      </c>
      <c r="D7" s="2">
        <f>IF(K9&gt;0,K9,IF(K10&gt;0,K10,IF(K11&gt;0,K11,IF(K13&gt;0,K13,"TARİHİ KONTROL EDİN"))))</f>
        <v>84</v>
      </c>
      <c r="E7" s="2" t="s">
        <v>0</v>
      </c>
      <c r="F7" s="3">
        <f>E5/365</f>
        <v>10</v>
      </c>
      <c r="G7" s="4">
        <f>D7*F7</f>
        <v>840</v>
      </c>
      <c r="H7" s="27"/>
      <c r="I7" s="27"/>
      <c r="J7" s="5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6" customFormat="1" ht="12" customHeight="1" x14ac:dyDescent="0.35">
      <c r="B8" s="33"/>
      <c r="C8" s="34"/>
      <c r="D8" s="7"/>
      <c r="E8" s="7"/>
      <c r="F8" s="8"/>
      <c r="G8" s="9"/>
      <c r="H8" s="38"/>
      <c r="I8" s="38"/>
      <c r="J8" s="5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6" customFormat="1" ht="16.5" customHeight="1" x14ac:dyDescent="0.35">
      <c r="B9" s="39">
        <v>180</v>
      </c>
      <c r="C9" s="40">
        <v>43646</v>
      </c>
      <c r="D9" s="11">
        <f>IF(M9=0,0,M10)</f>
        <v>91</v>
      </c>
      <c r="E9" s="11" t="s">
        <v>0</v>
      </c>
      <c r="F9" s="3">
        <f>F$7</f>
        <v>10</v>
      </c>
      <c r="G9" s="12">
        <f>D9*F9</f>
        <v>910</v>
      </c>
      <c r="H9" s="27"/>
      <c r="I9" s="27"/>
      <c r="J9" s="13">
        <v>43555</v>
      </c>
      <c r="K9" s="14">
        <f>IF((J9-E4+1)&lt;0,0,J9-E4+1)</f>
        <v>84</v>
      </c>
      <c r="L9" s="14">
        <f>K9</f>
        <v>84</v>
      </c>
      <c r="M9" s="14">
        <f>IF(L9&lt;0,0,L9)</f>
        <v>84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6" customFormat="1" ht="20.25" customHeight="1" x14ac:dyDescent="0.35">
      <c r="B10" s="39">
        <v>180</v>
      </c>
      <c r="C10" s="40">
        <v>43738</v>
      </c>
      <c r="D10" s="11">
        <f>IF(M10=0,0,M11)</f>
        <v>92</v>
      </c>
      <c r="E10" s="11" t="s">
        <v>0</v>
      </c>
      <c r="F10" s="3">
        <f>F$7</f>
        <v>10</v>
      </c>
      <c r="G10" s="12">
        <f>D10*F10</f>
        <v>920</v>
      </c>
      <c r="H10" s="27"/>
      <c r="I10" s="27"/>
      <c r="J10" s="13">
        <v>43646</v>
      </c>
      <c r="K10" s="14">
        <f>IF((J10-E4+1)&lt;0,0,J10-E4+1)</f>
        <v>175</v>
      </c>
      <c r="L10" s="14">
        <f>K10-K9</f>
        <v>91</v>
      </c>
      <c r="M10" s="14">
        <f t="shared" ref="M10:M18" si="0">IF(L10&lt;0,0,L10)</f>
        <v>91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6" customFormat="1" ht="20.25" customHeight="1" x14ac:dyDescent="0.35">
      <c r="B11" s="39">
        <v>180</v>
      </c>
      <c r="C11" s="40">
        <v>43830</v>
      </c>
      <c r="D11" s="11">
        <f>IF(M11=0,0,M13)</f>
        <v>92</v>
      </c>
      <c r="E11" s="11" t="s">
        <v>0</v>
      </c>
      <c r="F11" s="3">
        <f>F$7</f>
        <v>10</v>
      </c>
      <c r="G11" s="12">
        <f>D11*F11</f>
        <v>920</v>
      </c>
      <c r="H11" s="27"/>
      <c r="I11" s="27"/>
      <c r="J11" s="13">
        <v>43738</v>
      </c>
      <c r="K11" s="14">
        <f>IF((J11-E4+1)&lt;0,0,J11-E4+1)</f>
        <v>267</v>
      </c>
      <c r="L11" s="15">
        <f>K11-K10</f>
        <v>92</v>
      </c>
      <c r="M11" s="14">
        <f t="shared" si="0"/>
        <v>92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6" customFormat="1" ht="12" customHeight="1" x14ac:dyDescent="0.35">
      <c r="A12" s="28"/>
      <c r="B12" s="33"/>
      <c r="C12" s="41"/>
      <c r="D12" s="7"/>
      <c r="E12" s="7"/>
      <c r="F12" s="8"/>
      <c r="G12" s="9"/>
      <c r="H12" s="38"/>
      <c r="I12" s="38"/>
      <c r="J12" s="16"/>
      <c r="K12" s="17"/>
      <c r="L12" s="10"/>
      <c r="M12" s="1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6" customFormat="1" ht="20.25" customHeight="1" x14ac:dyDescent="0.35">
      <c r="B13" s="43">
        <v>280</v>
      </c>
      <c r="C13" s="44">
        <v>43921</v>
      </c>
      <c r="D13" s="18">
        <f>IF(M13=0,0,M14)</f>
        <v>6</v>
      </c>
      <c r="E13" s="18" t="s">
        <v>0</v>
      </c>
      <c r="F13" s="19">
        <f>F$7</f>
        <v>10</v>
      </c>
      <c r="G13" s="20">
        <f>D13*F13</f>
        <v>60</v>
      </c>
      <c r="H13" s="27"/>
      <c r="I13" s="27"/>
      <c r="J13" s="13">
        <v>43830</v>
      </c>
      <c r="K13" s="14">
        <f>IF((J13-E4+1)&lt;0,0,J13-E4+1)</f>
        <v>359</v>
      </c>
      <c r="L13" s="14">
        <f>K13-K11</f>
        <v>92</v>
      </c>
      <c r="M13" s="14">
        <f t="shared" si="0"/>
        <v>92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6" customFormat="1" ht="20.25" customHeight="1" x14ac:dyDescent="0.25">
      <c r="B14" s="43">
        <v>280</v>
      </c>
      <c r="C14" s="44">
        <v>44012</v>
      </c>
      <c r="D14" s="18">
        <f>IF(M14=0,0,M15)</f>
        <v>0</v>
      </c>
      <c r="E14" s="18" t="s">
        <v>0</v>
      </c>
      <c r="F14" s="19">
        <f>F$7</f>
        <v>10</v>
      </c>
      <c r="G14" s="20">
        <f>D14*F14</f>
        <v>0</v>
      </c>
      <c r="H14" s="27"/>
      <c r="I14" s="27"/>
      <c r="J14" s="21">
        <v>43921</v>
      </c>
      <c r="K14" s="15">
        <f>IF((J14-E4+1)&lt;0,0,J14-E4+1)</f>
        <v>450</v>
      </c>
      <c r="L14" s="15">
        <f>IF(K14&lt;365,K14-K13,365-K13)</f>
        <v>6</v>
      </c>
      <c r="M14" s="15">
        <f t="shared" si="0"/>
        <v>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6" customFormat="1" ht="20.25" customHeight="1" x14ac:dyDescent="0.25">
      <c r="B15" s="43">
        <v>280</v>
      </c>
      <c r="C15" s="44">
        <v>44104</v>
      </c>
      <c r="D15" s="18">
        <f>IF(M15=0,0,M16)</f>
        <v>0</v>
      </c>
      <c r="E15" s="18" t="s">
        <v>0</v>
      </c>
      <c r="F15" s="19">
        <f>F$7</f>
        <v>10</v>
      </c>
      <c r="G15" s="20">
        <f>D15*F15</f>
        <v>0</v>
      </c>
      <c r="H15" s="27"/>
      <c r="I15" s="27"/>
      <c r="J15" s="21">
        <v>44012</v>
      </c>
      <c r="K15" s="15">
        <f>IF((J15-E4+1)&lt;0,0,J15-E4+1)</f>
        <v>541</v>
      </c>
      <c r="L15" s="15">
        <f>IF(K15&lt;365,K15-K14,365-K14)</f>
        <v>-85</v>
      </c>
      <c r="M15" s="15">
        <f t="shared" si="0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6" customFormat="1" ht="20.25" customHeight="1" x14ac:dyDescent="0.25">
      <c r="B16" s="43">
        <v>280</v>
      </c>
      <c r="C16" s="44">
        <v>44196</v>
      </c>
      <c r="D16" s="18">
        <f>IF(M16=0,0,M18)</f>
        <v>0</v>
      </c>
      <c r="E16" s="18" t="s">
        <v>0</v>
      </c>
      <c r="F16" s="19">
        <f>F$7</f>
        <v>10</v>
      </c>
      <c r="G16" s="20">
        <f>D16*F16</f>
        <v>0</v>
      </c>
      <c r="H16" s="27"/>
      <c r="I16" s="27"/>
      <c r="J16" s="21">
        <v>44104</v>
      </c>
      <c r="K16" s="15">
        <f>IF((J16-E4+1)&lt;0,0,J16-E4+1)</f>
        <v>633</v>
      </c>
      <c r="L16" s="15">
        <f>IF(K16&lt;365,K16-K15,365-K15)</f>
        <v>-176</v>
      </c>
      <c r="M16" s="15">
        <f t="shared" si="0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6" customFormat="1" ht="9" customHeight="1" x14ac:dyDescent="0.25">
      <c r="A17" s="28"/>
      <c r="B17" s="33"/>
      <c r="C17" s="41"/>
      <c r="D17" s="35"/>
      <c r="E17" s="35"/>
      <c r="F17" s="36"/>
      <c r="G17" s="37"/>
      <c r="H17" s="38"/>
      <c r="I17" s="38"/>
      <c r="J17" s="21"/>
      <c r="K17" s="15"/>
      <c r="L17" s="15"/>
      <c r="M17" s="15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6" customFormat="1" ht="20.25" customHeight="1" x14ac:dyDescent="0.25">
      <c r="C18" s="45" t="s">
        <v>8</v>
      </c>
      <c r="D18" s="56" t="s">
        <v>5</v>
      </c>
      <c r="E18" s="56"/>
      <c r="F18" s="56"/>
      <c r="G18" s="56"/>
      <c r="H18" s="22">
        <f>SUM(G7:G16)</f>
        <v>3650</v>
      </c>
      <c r="I18" s="37"/>
      <c r="J18" s="21">
        <v>44196</v>
      </c>
      <c r="K18" s="15">
        <f>IF((J18-E4+1)&lt;0,0,J18-E4+1)</f>
        <v>725</v>
      </c>
      <c r="L18" s="15">
        <f>IF(K18&lt;365,K18-K16,365-K16)</f>
        <v>-268</v>
      </c>
      <c r="M18" s="15">
        <f t="shared" si="0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6" customFormat="1" ht="20.25" customHeight="1" x14ac:dyDescent="0.25">
      <c r="B19" s="33"/>
      <c r="C19" s="46"/>
      <c r="D19" s="29"/>
      <c r="E19" s="29"/>
      <c r="F19" s="36"/>
      <c r="G19" s="30"/>
      <c r="H19" s="27"/>
      <c r="I19" s="27"/>
      <c r="J19" s="21"/>
      <c r="K19" s="15">
        <f>SUM(K9:K18)</f>
        <v>3234</v>
      </c>
      <c r="L19" s="15">
        <f>SUM(L9:L18)</f>
        <v>-164</v>
      </c>
      <c r="M19" s="15">
        <f>SUM(M9:M18)</f>
        <v>365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26" customFormat="1" ht="20.25" customHeight="1" x14ac:dyDescent="0.25">
      <c r="B20" s="28"/>
      <c r="C20" s="47"/>
      <c r="D20" s="29"/>
      <c r="E20" s="29"/>
      <c r="F20" s="30"/>
      <c r="G20" s="30"/>
      <c r="H20" s="27"/>
      <c r="I20" s="27"/>
      <c r="J20" s="2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6" customFormat="1" x14ac:dyDescent="0.35">
      <c r="B21" s="28"/>
      <c r="C21" s="42"/>
      <c r="D21" s="29"/>
      <c r="E21" s="29"/>
      <c r="F21" s="48"/>
      <c r="G21" s="48"/>
      <c r="H21" s="27"/>
      <c r="I21" s="2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9">
    <mergeCell ref="B5:D5"/>
    <mergeCell ref="E5:G5"/>
    <mergeCell ref="D18:G18"/>
    <mergeCell ref="E4:G4"/>
    <mergeCell ref="E2:G2"/>
    <mergeCell ref="E3:G3"/>
    <mergeCell ref="B3:D3"/>
    <mergeCell ref="B2:D2"/>
    <mergeCell ref="B4:D4"/>
  </mergeCells>
  <phoneticPr fontId="0" type="noConversion"/>
  <pageMargins left="1.1000000000000001" right="0.25" top="1.29" bottom="1" header="0.89" footer="0.5"/>
  <pageSetup paperSize="9" scale="95" orientation="portrait" blackAndWhite="1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BURHANERAY</vt:lpstr>
      <vt:lpstr>BURHANERAY!Yazdırma_Alanı</vt:lpstr>
    </vt:vector>
  </TitlesOfParts>
  <Company>sAKOYA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HayTek</dc:creator>
  <cp:lastModifiedBy>Burhan ERAY</cp:lastModifiedBy>
  <cp:lastPrinted>2014-03-31T22:06:49Z</cp:lastPrinted>
  <dcterms:created xsi:type="dcterms:W3CDTF">2004-01-08T14:07:42Z</dcterms:created>
  <dcterms:modified xsi:type="dcterms:W3CDTF">2019-02-18T23:40:43Z</dcterms:modified>
</cp:coreProperties>
</file>